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alculadoras actualizadas\"/>
    </mc:Choice>
  </mc:AlternateContent>
  <xr:revisionPtr revIDLastSave="0" documentId="13_ncr:1_{38970A5B-1EAF-4CF1-BC48-2A4021209D6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lculadora " sheetId="1" r:id="rId1"/>
    <sheet name="Origen" sheetId="2" state="hidden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E36" i="1" l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F13" i="1" l="1"/>
  <c r="G18" i="1"/>
  <c r="F24" i="1"/>
  <c r="F16" i="1"/>
  <c r="F22" i="1"/>
  <c r="G17" i="1"/>
  <c r="F23" i="1"/>
  <c r="G14" i="1"/>
  <c r="G26" i="1"/>
  <c r="F20" i="1"/>
  <c r="G19" i="1"/>
  <c r="F25" i="1"/>
  <c r="F15" i="1"/>
  <c r="G20" i="1"/>
  <c r="G21" i="1"/>
  <c r="G25" i="1"/>
  <c r="F19" i="1"/>
  <c r="G16" i="1"/>
  <c r="G22" i="1" l="1"/>
  <c r="G24" i="1"/>
  <c r="F17" i="1"/>
  <c r="F26" i="1"/>
  <c r="F14" i="1"/>
  <c r="G15" i="1"/>
  <c r="F18" i="1"/>
  <c r="G23" i="1"/>
  <c r="F21" i="1"/>
  <c r="F37" i="1" l="1"/>
  <c r="F28" i="1"/>
  <c r="G13" i="1"/>
  <c r="G28" i="1" l="1"/>
  <c r="F29" i="1" s="1"/>
  <c r="F32" i="1" s="1"/>
  <c r="F35" i="1" s="1"/>
  <c r="G37" i="1"/>
  <c r="F3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</authors>
  <commentList>
    <comment ref="C12" authorId="0" shapeId="0" xr:uid="{72B65A10-13B9-4856-9350-42B925183252}">
      <text/>
    </comment>
  </commentList>
</comments>
</file>

<file path=xl/sharedStrings.xml><?xml version="1.0" encoding="utf-8"?>
<sst xmlns="http://schemas.openxmlformats.org/spreadsheetml/2006/main" count="54" uniqueCount="37">
  <si>
    <t>Herramienta de apoyo para el cálculo de las emisiones contaminantes la cual no genera derechos ni obligaciones</t>
  </si>
  <si>
    <t>Grasas y Aceites</t>
  </si>
  <si>
    <t>Sólidos Suspendidos Totales</t>
  </si>
  <si>
    <t>Demanda Bioquímica de Oxígeno 5</t>
  </si>
  <si>
    <t>Nitrógeno Total</t>
  </si>
  <si>
    <t>Fósforo Total</t>
  </si>
  <si>
    <t>Arsénico</t>
  </si>
  <si>
    <t>Cadmio</t>
  </si>
  <si>
    <t>Cianuro</t>
  </si>
  <si>
    <t>Cobre</t>
  </si>
  <si>
    <t>Cromo</t>
  </si>
  <si>
    <t>Mercurio</t>
  </si>
  <si>
    <t>Níquel</t>
  </si>
  <si>
    <t>Plomo</t>
  </si>
  <si>
    <t>Zinc</t>
  </si>
  <si>
    <t>Rios, arroyos, canales, drenes</t>
  </si>
  <si>
    <t>Embalses Naturales y Artificiales</t>
  </si>
  <si>
    <t>Contaminantes_Básicos</t>
  </si>
  <si>
    <t>Grupo_contaminante</t>
  </si>
  <si>
    <t>Contaminantes_Metales_y_Cianuros</t>
  </si>
  <si>
    <t>Rios_arroyos_canales_drenes</t>
  </si>
  <si>
    <t>Importe a Cargo = BG* Tarifa</t>
  </si>
  <si>
    <t>Subtotal</t>
  </si>
  <si>
    <t>Contamiantes Metales y Cianuros $141 (J)</t>
  </si>
  <si>
    <t>Contaminante</t>
  </si>
  <si>
    <t>Parámetros (*) Miligramos por litro</t>
  </si>
  <si>
    <t>Seleccionar el Grupo de Contamiante (GC)                                  (A) o (B)</t>
  </si>
  <si>
    <t xml:space="preserve">Elegir el Tipo de Contaminante (TC)   (C)  </t>
  </si>
  <si>
    <t xml:space="preserve">Anotar los M3 de Agua Vertida  (H)                                        (Suma total del trimestre a declarar) </t>
  </si>
  <si>
    <r>
      <t xml:space="preserve">Contamiantes Básicos </t>
    </r>
    <r>
      <rPr>
        <sz val="10"/>
        <color rgb="FFFFFFFF"/>
        <rFont val="Montserrat"/>
      </rPr>
      <t>$108</t>
    </r>
    <r>
      <rPr>
        <b/>
        <sz val="10"/>
        <color rgb="FFFFFFFF"/>
        <rFont val="Montserrat"/>
      </rPr>
      <t xml:space="preserve"> (I)</t>
    </r>
  </si>
  <si>
    <t>Impuesto a cargo =  ∑ I+ ∑J</t>
  </si>
  <si>
    <t>Simulador del Impuesto a la Emisión de Contaminantes al Agua  (NOM-001-SEMARNAT-1996)</t>
  </si>
  <si>
    <t>Unidad en M3 de Contamiante (UM3)         (G)=F/C</t>
  </si>
  <si>
    <t xml:space="preserve">Base Gravable M3                              BG= G*H   </t>
  </si>
  <si>
    <t>Indicar el resultado de la medición RM  (Promedio Trimestral)  (F)</t>
  </si>
  <si>
    <t xml:space="preserve">Gobierno del Estado de México </t>
  </si>
  <si>
    <t>Secretaria de Finanzas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</si>
</sst>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Montserrat"/>
    </font>
    <font>
      <b/>
      <sz val="13"/>
      <color theme="1"/>
      <name val="Montserrat"/>
    </font>
    <font>
      <b/>
      <sz val="9"/>
      <color rgb="FF000000"/>
      <name val="Arial"/>
      <family val="2"/>
    </font>
    <font>
      <b/>
      <sz val="10"/>
      <color theme="0"/>
      <name val="Montserrat"/>
    </font>
    <font>
      <b/>
      <sz val="10"/>
      <name val="Montserrat"/>
    </font>
    <font>
      <sz val="10"/>
      <color theme="1"/>
      <name val="Montserrat"/>
    </font>
    <font>
      <b/>
      <sz val="10"/>
      <color theme="1"/>
      <name val="Montserrat"/>
    </font>
    <font>
      <b/>
      <sz val="10"/>
      <color rgb="FFFFFFFF"/>
      <name val="Montserrat"/>
    </font>
    <font>
      <sz val="10"/>
      <color rgb="FFFFFFFF"/>
      <name val="Montserrat"/>
    </font>
    <font>
      <sz val="10"/>
      <color theme="1"/>
      <name val="Calibri"/>
      <family val="2"/>
      <scheme val="minor"/>
    </font>
    <font>
      <b/>
      <sz val="12"/>
      <color rgb="FF8A2035"/>
      <name val="Montserrat"/>
    </font>
    <font>
      <b/>
      <sz val="16"/>
      <color theme="7" tint="-0.499984740745262"/>
      <name val="Montserrat"/>
    </font>
    <font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A203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Protection="1">
      <protection locked="0"/>
    </xf>
    <xf numFmtId="0" fontId="2" fillId="0" borderId="0" xfId="0" applyFont="1"/>
    <xf numFmtId="0" fontId="3" fillId="0" borderId="0" xfId="0" applyFont="1" applyProtection="1">
      <protection locked="0"/>
    </xf>
    <xf numFmtId="0" fontId="5" fillId="0" borderId="0" xfId="0" applyFont="1"/>
    <xf numFmtId="0" fontId="2" fillId="0" borderId="0" xfId="0" applyFont="1" applyProtection="1">
      <protection locked="0"/>
    </xf>
    <xf numFmtId="0" fontId="7" fillId="4" borderId="1" xfId="1" applyNumberFormat="1" applyFont="1" applyFill="1" applyBorder="1" applyAlignment="1" applyProtection="1">
      <alignment horizontal="center"/>
      <protection locked="0"/>
    </xf>
    <xf numFmtId="0" fontId="8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8" fillId="3" borderId="0" xfId="0" applyFont="1" applyFill="1" applyProtection="1"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8" fillId="3" borderId="0" xfId="0" applyFont="1" applyFill="1" applyAlignment="1" applyProtection="1">
      <alignment horizontal="center"/>
      <protection hidden="1"/>
    </xf>
    <xf numFmtId="44" fontId="8" fillId="3" borderId="0" xfId="2" applyFont="1" applyFill="1" applyBorder="1" applyAlignment="1" applyProtection="1">
      <alignment horizontal="center"/>
      <protection hidden="1"/>
    </xf>
    <xf numFmtId="0" fontId="9" fillId="5" borderId="0" xfId="0" applyFont="1" applyFill="1" applyProtection="1">
      <protection hidden="1"/>
    </xf>
    <xf numFmtId="44" fontId="9" fillId="5" borderId="0" xfId="0" applyNumberFormat="1" applyFont="1" applyFill="1" applyProtection="1">
      <protection hidden="1"/>
    </xf>
    <xf numFmtId="44" fontId="8" fillId="0" borderId="0" xfId="0" applyNumberFormat="1" applyFont="1" applyProtection="1">
      <protection locked="0"/>
    </xf>
    <xf numFmtId="44" fontId="8" fillId="0" borderId="0" xfId="0" applyNumberFormat="1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44" fontId="9" fillId="5" borderId="0" xfId="0" applyNumberFormat="1" applyFont="1" applyFill="1" applyAlignment="1" applyProtection="1">
      <alignment horizontal="center"/>
      <protection hidden="1"/>
    </xf>
    <xf numFmtId="0" fontId="9" fillId="5" borderId="0" xfId="0" applyFont="1" applyFill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14" fillId="0" borderId="0" xfId="0" applyFont="1" applyAlignment="1" applyProtection="1">
      <alignment horizontal="center"/>
      <protection hidden="1"/>
    </xf>
    <xf numFmtId="43" fontId="6" fillId="2" borderId="0" xfId="1" applyFont="1" applyFill="1" applyBorder="1" applyAlignment="1" applyProtection="1">
      <alignment vertical="center" wrapText="1"/>
      <protection hidden="1"/>
    </xf>
    <xf numFmtId="0" fontId="8" fillId="0" borderId="0" xfId="0" applyFont="1" applyProtection="1">
      <protection hidden="1"/>
    </xf>
    <xf numFmtId="0" fontId="9" fillId="0" borderId="0" xfId="0" applyFont="1" applyProtection="1">
      <protection hidden="1"/>
    </xf>
    <xf numFmtId="0" fontId="6" fillId="2" borderId="0" xfId="0" applyFont="1" applyFill="1" applyAlignment="1" applyProtection="1">
      <alignment horizontal="center"/>
      <protection hidden="1"/>
    </xf>
    <xf numFmtId="0" fontId="10" fillId="2" borderId="0" xfId="0" applyFont="1" applyFill="1" applyAlignment="1" applyProtection="1">
      <alignment horizontal="center" vertical="center" wrapText="1"/>
      <protection hidden="1"/>
    </xf>
    <xf numFmtId="43" fontId="10" fillId="2" borderId="0" xfId="1" applyFont="1" applyFill="1" applyBorder="1" applyAlignment="1" applyProtection="1">
      <alignment horizontal="center" vertical="center" wrapText="1"/>
      <protection hidden="1"/>
    </xf>
    <xf numFmtId="0" fontId="13" fillId="0" borderId="0" xfId="0" applyFont="1" applyAlignment="1" applyProtection="1">
      <alignment horizontal="right"/>
      <protection hidden="1"/>
    </xf>
    <xf numFmtId="0" fontId="15" fillId="4" borderId="0" xfId="0" applyFont="1" applyFill="1" applyAlignment="1" applyProtection="1">
      <alignment horizontal="center"/>
      <protection hidden="1"/>
    </xf>
  </cellXfs>
  <cellStyles count="3">
    <cellStyle name="Millares" xfId="1" builtinId="3"/>
    <cellStyle name="Moneda" xfId="2" builtinId="4"/>
    <cellStyle name="Normal" xfId="0" builtinId="0"/>
  </cellStyles>
  <dxfs count="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colors>
    <mruColors>
      <color rgb="FF8A2035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1768929</xdr:colOff>
      <xdr:row>0</xdr:row>
      <xdr:rowOff>0</xdr:rowOff>
    </xdr:from>
    <xdr:to>
      <xdr:col>6</xdr:col>
      <xdr:colOff>1390649</xdr:colOff>
      <xdr:row>5</xdr:row>
      <xdr:rowOff>61232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10" t="6802" r="39236" b="88178"/>
        <a:stretch/>
      </xdr:blipFill>
      <xdr:spPr bwMode="auto">
        <a:xfrm>
          <a:off x="1768929" y="0"/>
          <a:ext cx="11080295" cy="126138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ontaminantes_Básicos" displayName="Contaminantes_Básicos" ref="B3:B8" totalsRowShown="0" headerRowDxfId="1">
  <autoFilter ref="B3:B8" xr:uid="{00000000-0009-0000-0100-000001000000}"/>
  <tableColumns count="1">
    <tableColumn id="1" xr3:uid="{00000000-0010-0000-0000-000001000000}" name="Contaminantes_Básico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ontaminantes_Metales_y_Cianuros" displayName="Contaminantes_Metales_y_Cianuros" ref="C3:C12" totalsRowShown="0" headerRowDxfId="0">
  <autoFilter ref="C3:C12" xr:uid="{00000000-0009-0000-0100-000002000000}"/>
  <tableColumns count="1">
    <tableColumn id="1" xr3:uid="{00000000-0010-0000-0100-000001000000}" name="Contaminantes_Metales_y_Cianuros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Grupo_contaminante" displayName="Grupo_contaminante" ref="A3:A5" totalsRowShown="0">
  <autoFilter ref="A3:A5" xr:uid="{00000000-0009-0000-0100-000003000000}"/>
  <tableColumns count="1">
    <tableColumn id="1" xr3:uid="{00000000-0010-0000-0200-000001000000}" name="Grupo_contaminant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2"/>
  <sheetViews>
    <sheetView tabSelected="1" topLeftCell="A3" zoomScaleNormal="100" workbookViewId="0">
      <selection activeCell="A16" sqref="A16"/>
    </sheetView>
  </sheetViews>
  <sheetFormatPr baseColWidth="10" defaultRowHeight="15" x14ac:dyDescent="0.25"/>
  <cols>
    <col min="1" max="1" width="42" style="1" customWidth="1"/>
    <col min="2" max="2" width="25.85546875" style="1" customWidth="1"/>
    <col min="3" max="3" width="30.42578125" style="1" customWidth="1"/>
    <col min="4" max="4" width="23.140625" style="1" customWidth="1"/>
    <col min="5" max="5" width="32.5703125" style="1" customWidth="1"/>
    <col min="6" max="6" width="17.85546875" style="1" bestFit="1" customWidth="1"/>
    <col min="7" max="7" width="22.140625" style="1" customWidth="1"/>
    <col min="8" max="16384" width="11.42578125" style="1"/>
  </cols>
  <sheetData>
    <row r="1" spans="1:7" ht="16.5" x14ac:dyDescent="0.25">
      <c r="A1" s="21"/>
      <c r="B1" s="22"/>
      <c r="C1" s="22"/>
      <c r="D1" s="22"/>
      <c r="E1" s="22"/>
      <c r="F1" s="23"/>
      <c r="G1" s="23"/>
    </row>
    <row r="2" spans="1:7" ht="16.5" x14ac:dyDescent="0.25">
      <c r="A2" s="21"/>
      <c r="B2" s="23"/>
      <c r="C2" s="23"/>
      <c r="D2" s="23"/>
      <c r="E2" s="24"/>
      <c r="F2" s="23"/>
      <c r="G2" s="23"/>
    </row>
    <row r="3" spans="1:7" ht="16.5" x14ac:dyDescent="0.25">
      <c r="A3" s="21"/>
      <c r="B3" s="23"/>
      <c r="C3" s="23"/>
      <c r="D3" s="23"/>
      <c r="E3" s="24"/>
      <c r="F3" s="23"/>
      <c r="G3" s="23"/>
    </row>
    <row r="4" spans="1:7" x14ac:dyDescent="0.25">
      <c r="A4" s="25"/>
      <c r="B4" s="25"/>
      <c r="C4" s="25"/>
      <c r="D4" s="25"/>
      <c r="E4" s="25"/>
      <c r="F4" s="25"/>
      <c r="G4" s="25"/>
    </row>
    <row r="5" spans="1:7" ht="30" customHeight="1" x14ac:dyDescent="0.25">
      <c r="A5" s="25"/>
      <c r="B5" s="25"/>
      <c r="C5" s="25"/>
      <c r="D5" s="25"/>
      <c r="E5" s="25"/>
      <c r="F5" s="25"/>
      <c r="G5" s="25"/>
    </row>
    <row r="6" spans="1:7" ht="20.25" x14ac:dyDescent="0.3">
      <c r="A6" s="26" t="s">
        <v>31</v>
      </c>
      <c r="B6" s="26"/>
      <c r="C6" s="26"/>
      <c r="D6" s="26"/>
      <c r="E6" s="26"/>
      <c r="F6" s="26"/>
      <c r="G6" s="26"/>
    </row>
    <row r="7" spans="1:7" x14ac:dyDescent="0.25">
      <c r="A7" s="21"/>
      <c r="B7" s="21"/>
      <c r="C7" s="21"/>
      <c r="D7" s="21"/>
      <c r="E7" s="21"/>
      <c r="F7" s="21"/>
      <c r="G7" s="21"/>
    </row>
    <row r="8" spans="1:7" x14ac:dyDescent="0.25">
      <c r="A8" s="25"/>
      <c r="B8" s="25"/>
      <c r="C8" s="25"/>
      <c r="D8" s="25"/>
      <c r="E8" s="25"/>
      <c r="F8" s="25"/>
      <c r="G8" s="25"/>
    </row>
    <row r="9" spans="1:7" ht="12.75" customHeight="1" x14ac:dyDescent="0.25">
      <c r="A9" s="25"/>
      <c r="B9" s="25"/>
      <c r="C9" s="25"/>
      <c r="D9" s="25"/>
      <c r="E9" s="25"/>
      <c r="F9" s="25"/>
      <c r="G9" s="25"/>
    </row>
    <row r="10" spans="1:7" ht="30.75" customHeight="1" thickBot="1" x14ac:dyDescent="0.3">
      <c r="A10" s="27" t="s">
        <v>28</v>
      </c>
      <c r="B10" s="6"/>
      <c r="C10" s="7"/>
      <c r="D10" s="7"/>
      <c r="E10" s="7"/>
      <c r="F10" s="7"/>
      <c r="G10" s="7"/>
    </row>
    <row r="11" spans="1:7" x14ac:dyDescent="0.25">
      <c r="A11" s="29"/>
      <c r="B11" s="29"/>
      <c r="C11" s="29"/>
      <c r="D11" s="28"/>
      <c r="E11" s="28"/>
      <c r="F11" s="30" t="s">
        <v>21</v>
      </c>
      <c r="G11" s="30"/>
    </row>
    <row r="12" spans="1:7" ht="62.25" customHeight="1" x14ac:dyDescent="0.25">
      <c r="A12" s="31" t="s">
        <v>26</v>
      </c>
      <c r="B12" s="31" t="s">
        <v>27</v>
      </c>
      <c r="C12" s="31" t="s">
        <v>34</v>
      </c>
      <c r="D12" s="32" t="s">
        <v>32</v>
      </c>
      <c r="E12" s="32" t="s">
        <v>33</v>
      </c>
      <c r="F12" s="32" t="s">
        <v>29</v>
      </c>
      <c r="G12" s="32" t="s">
        <v>23</v>
      </c>
    </row>
    <row r="13" spans="1:7" x14ac:dyDescent="0.25">
      <c r="A13" s="10"/>
      <c r="B13" s="10"/>
      <c r="C13" s="11"/>
      <c r="D13" s="12" t="str">
        <f>IFERROR(C13/VLOOKUP(B13,Origen!$H$4:$I$17,2,0),"")</f>
        <v/>
      </c>
      <c r="E13" s="12" t="str">
        <f>IFERROR(IF(D13&gt;=1,(D13*$B$10),"0"),"")</f>
        <v/>
      </c>
      <c r="F13" s="13" t="str">
        <f>IFERROR(IF(D13&gt;=1,(VLOOKUP(B13,Origen!$H$4:$L$8,5,0))*E13,""),"")</f>
        <v/>
      </c>
      <c r="G13" s="13" t="str">
        <f>IFERROR(IF(D13&gt;=1,VLOOKUP(B13,Origen!$H$9:$L$17,5,0)*'Calculadora '!E13,""),"")</f>
        <v/>
      </c>
    </row>
    <row r="14" spans="1:7" x14ac:dyDescent="0.25">
      <c r="A14" s="10"/>
      <c r="B14" s="10"/>
      <c r="C14" s="11"/>
      <c r="D14" s="12" t="str">
        <f>IFERROR(C14/VLOOKUP(B14,Origen!$H$4:$I$17,2,0),"")</f>
        <v/>
      </c>
      <c r="E14" s="12" t="str">
        <f t="shared" ref="E14:E26" si="0">IFERROR(IF(D14&gt;=1,(D14*$B$10),"0"),"")</f>
        <v/>
      </c>
      <c r="F14" s="13" t="str">
        <f>IFERROR(IF(D14&gt;=1,(VLOOKUP(B14,Origen!$H$4:$L$8,5,0))*E14,""),"")</f>
        <v/>
      </c>
      <c r="G14" s="13" t="str">
        <f>IFERROR(IF(D14&gt;=1,VLOOKUP(B14,Origen!$H$9:$L$17,5,0)*'Calculadora '!E14,""),"")</f>
        <v/>
      </c>
    </row>
    <row r="15" spans="1:7" x14ac:dyDescent="0.25">
      <c r="A15" s="10"/>
      <c r="B15" s="10"/>
      <c r="C15" s="11"/>
      <c r="D15" s="12" t="str">
        <f>IFERROR(C15/VLOOKUP(B15,Origen!$H$4:$I$17,2,0),"")</f>
        <v/>
      </c>
      <c r="E15" s="12" t="str">
        <f t="shared" si="0"/>
        <v/>
      </c>
      <c r="F15" s="13" t="str">
        <f>IFERROR(IF(D15&gt;=1,(VLOOKUP(B15,Origen!$H$4:$L$8,5,0))*E15,""),"")</f>
        <v/>
      </c>
      <c r="G15" s="13" t="str">
        <f>IFERROR(IF(D15&gt;=1,VLOOKUP(B15,Origen!$H$9:$L$17,5,0)*'Calculadora '!E15,""),"")</f>
        <v/>
      </c>
    </row>
    <row r="16" spans="1:7" x14ac:dyDescent="0.25">
      <c r="A16" s="10"/>
      <c r="B16" s="10"/>
      <c r="C16" s="11"/>
      <c r="D16" s="12" t="str">
        <f>IFERROR(C16/VLOOKUP(B16,Origen!$H$4:$I$17,2,0),"")</f>
        <v/>
      </c>
      <c r="E16" s="12" t="str">
        <f t="shared" si="0"/>
        <v/>
      </c>
      <c r="F16" s="13" t="str">
        <f>IFERROR(IF(D16&gt;=1,(VLOOKUP(B16,Origen!$H$4:$L$8,5,0))*E16,""),"")</f>
        <v/>
      </c>
      <c r="G16" s="13" t="str">
        <f>IFERROR(IF(D16&gt;=1,VLOOKUP(B16,Origen!$H$9:$L$17,5,0)*'Calculadora '!E16,""),"")</f>
        <v/>
      </c>
    </row>
    <row r="17" spans="1:7" x14ac:dyDescent="0.25">
      <c r="A17" s="10"/>
      <c r="B17" s="10"/>
      <c r="C17" s="11"/>
      <c r="D17" s="12" t="str">
        <f>IFERROR(C17/VLOOKUP(B17,Origen!$H$4:$I$17,2,0),"")</f>
        <v/>
      </c>
      <c r="E17" s="12" t="str">
        <f t="shared" si="0"/>
        <v/>
      </c>
      <c r="F17" s="13" t="str">
        <f>IFERROR(IF(D17&gt;=1,(VLOOKUP(B17,Origen!$H$4:$L$8,5,0))*E17,""),"")</f>
        <v/>
      </c>
      <c r="G17" s="13" t="str">
        <f>IFERROR(IF(D17&gt;=1,VLOOKUP(B17,Origen!$H$9:$L$17,5,0)*'Calculadora '!E17,""),"")</f>
        <v/>
      </c>
    </row>
    <row r="18" spans="1:7" x14ac:dyDescent="0.25">
      <c r="A18" s="10"/>
      <c r="B18" s="10"/>
      <c r="C18" s="11"/>
      <c r="D18" s="12" t="str">
        <f>IFERROR(C18/VLOOKUP(B18,Origen!$H$4:$I$17,2,0),"")</f>
        <v/>
      </c>
      <c r="E18" s="12" t="str">
        <f t="shared" si="0"/>
        <v/>
      </c>
      <c r="F18" s="13" t="str">
        <f>IFERROR(IF(D18&gt;=1,(VLOOKUP(B18,Origen!$H$4:$L$8,5,0))*E18,""),"")</f>
        <v/>
      </c>
      <c r="G18" s="13" t="str">
        <f>IFERROR(IF(D18&gt;=1,VLOOKUP(B18,Origen!$H$9:$L$17,5,0)*'Calculadora '!E18,""),"")</f>
        <v/>
      </c>
    </row>
    <row r="19" spans="1:7" x14ac:dyDescent="0.25">
      <c r="A19" s="10"/>
      <c r="B19" s="10"/>
      <c r="C19" s="11"/>
      <c r="D19" s="12" t="str">
        <f>IFERROR(C19/VLOOKUP(B19,Origen!$H$4:$I$17,2,0),"")</f>
        <v/>
      </c>
      <c r="E19" s="12" t="str">
        <f t="shared" si="0"/>
        <v/>
      </c>
      <c r="F19" s="13" t="str">
        <f>IFERROR(IF(D19&gt;=1,(VLOOKUP(B19,Origen!$H$4:$L$8,5,0))*E19,""),"")</f>
        <v/>
      </c>
      <c r="G19" s="13" t="str">
        <f>IFERROR(IF(D19&gt;=1,VLOOKUP(B19,Origen!$H$9:$L$17,5,0)*'Calculadora '!E19,""),"")</f>
        <v/>
      </c>
    </row>
    <row r="20" spans="1:7" x14ac:dyDescent="0.25">
      <c r="A20" s="10"/>
      <c r="B20" s="10"/>
      <c r="C20" s="11"/>
      <c r="D20" s="12" t="str">
        <f>IFERROR(C20/VLOOKUP(B20,Origen!$H$4:$I$17,2,0),"")</f>
        <v/>
      </c>
      <c r="E20" s="12" t="str">
        <f t="shared" si="0"/>
        <v/>
      </c>
      <c r="F20" s="13" t="str">
        <f>IFERROR(IF(D20&gt;=1,(VLOOKUP(B20,Origen!$H$4:$L$8,5,0))*E20,""),"")</f>
        <v/>
      </c>
      <c r="G20" s="13" t="str">
        <f>IFERROR(IF(D20&gt;=1,VLOOKUP(B20,Origen!$H$9:$L$17,5,0)*'Calculadora '!E20,""),"")</f>
        <v/>
      </c>
    </row>
    <row r="21" spans="1:7" x14ac:dyDescent="0.25">
      <c r="A21" s="10"/>
      <c r="B21" s="10"/>
      <c r="C21" s="11"/>
      <c r="D21" s="12" t="str">
        <f>IFERROR(C21/VLOOKUP(B21,Origen!$H$4:$I$17,2,0),"")</f>
        <v/>
      </c>
      <c r="E21" s="12" t="str">
        <f t="shared" si="0"/>
        <v/>
      </c>
      <c r="F21" s="13" t="str">
        <f>IFERROR(IF(D21&gt;=1,(VLOOKUP(B21,Origen!$H$4:$L$8,5,0))*E21,""),"")</f>
        <v/>
      </c>
      <c r="G21" s="13" t="str">
        <f>IFERROR(IF(D21&gt;=1,VLOOKUP(B21,Origen!$H$9:$L$17,5,0)*'Calculadora '!E21,""),"")</f>
        <v/>
      </c>
    </row>
    <row r="22" spans="1:7" x14ac:dyDescent="0.25">
      <c r="A22" s="10"/>
      <c r="B22" s="10"/>
      <c r="C22" s="11"/>
      <c r="D22" s="12" t="str">
        <f>IFERROR(C22/VLOOKUP(B22,Origen!$H$4:$I$17,2,0),"")</f>
        <v/>
      </c>
      <c r="E22" s="12" t="str">
        <f t="shared" si="0"/>
        <v/>
      </c>
      <c r="F22" s="13" t="str">
        <f>IFERROR(IF(D22&gt;=1,(VLOOKUP(B22,Origen!$H$4:$L$8,5,0))*E22,""),"")</f>
        <v/>
      </c>
      <c r="G22" s="13" t="str">
        <f>IFERROR(IF(D22&gt;=1,VLOOKUP(B22,Origen!$H$9:$L$17,5,0)*'Calculadora '!E22,""),"")</f>
        <v/>
      </c>
    </row>
    <row r="23" spans="1:7" x14ac:dyDescent="0.25">
      <c r="A23" s="10"/>
      <c r="B23" s="10"/>
      <c r="C23" s="11"/>
      <c r="D23" s="12" t="str">
        <f>IFERROR(C23/VLOOKUP(B23,Origen!$H$4:$I$17,2,0),"")</f>
        <v/>
      </c>
      <c r="E23" s="12" t="str">
        <f t="shared" si="0"/>
        <v/>
      </c>
      <c r="F23" s="13" t="str">
        <f>IFERROR(IF(D23&gt;=1,(VLOOKUP(B23,Origen!$H$4:$L$8,5,0))*E23,""),"")</f>
        <v/>
      </c>
      <c r="G23" s="13" t="str">
        <f>IFERROR(IF(D23&gt;=1,VLOOKUP(B23,Origen!$H$9:$L$17,5,0)*'Calculadora '!E23,""),"")</f>
        <v/>
      </c>
    </row>
    <row r="24" spans="1:7" x14ac:dyDescent="0.25">
      <c r="A24" s="10"/>
      <c r="B24" s="10"/>
      <c r="C24" s="11"/>
      <c r="D24" s="12" t="str">
        <f>IFERROR(C24/VLOOKUP(B24,Origen!$H$4:$I$17,2,0),"")</f>
        <v/>
      </c>
      <c r="E24" s="12" t="str">
        <f t="shared" si="0"/>
        <v/>
      </c>
      <c r="F24" s="13" t="str">
        <f>IFERROR(IF(D24&gt;=1,(VLOOKUP(B24,Origen!$H$4:$L$8,5,0))*E24,""),"")</f>
        <v/>
      </c>
      <c r="G24" s="13" t="str">
        <f>IFERROR(IF(D24&gt;=1,VLOOKUP(B24,Origen!$H$9:$L$17,5,0)*'Calculadora '!E24,""),"")</f>
        <v/>
      </c>
    </row>
    <row r="25" spans="1:7" x14ac:dyDescent="0.25">
      <c r="A25" s="10"/>
      <c r="B25" s="10"/>
      <c r="C25" s="11"/>
      <c r="D25" s="12" t="str">
        <f>IFERROR(C25/VLOOKUP(B25,Origen!$H$4:$I$17,2,0),"")</f>
        <v/>
      </c>
      <c r="E25" s="12" t="str">
        <f t="shared" si="0"/>
        <v/>
      </c>
      <c r="F25" s="13" t="str">
        <f>IFERROR(IF(D25&gt;=1,(VLOOKUP(B25,Origen!$H$4:$L$8,5,0))*E25,""),"")</f>
        <v/>
      </c>
      <c r="G25" s="13" t="str">
        <f>IFERROR(IF(D25&gt;=1,VLOOKUP(B25,Origen!$H$9:$L$17,5,0)*'Calculadora '!E25,""),"")</f>
        <v/>
      </c>
    </row>
    <row r="26" spans="1:7" x14ac:dyDescent="0.25">
      <c r="A26" s="10"/>
      <c r="B26" s="10"/>
      <c r="C26" s="11"/>
      <c r="D26" s="12" t="str">
        <f>IFERROR(C26/VLOOKUP(B26,Origen!$H$4:$I$17,2,0),"")</f>
        <v/>
      </c>
      <c r="E26" s="12" t="str">
        <f t="shared" si="0"/>
        <v/>
      </c>
      <c r="F26" s="13" t="str">
        <f>IFERROR(IF(D26&gt;=1,(VLOOKUP(B26,Origen!$H$4:$L$8,5,0))*E26,""),"")</f>
        <v/>
      </c>
      <c r="G26" s="13" t="str">
        <f>IFERROR(IF(D26&gt;=1,VLOOKUP(B26,Origen!$H$9:$L$17,5,0)*'Calculadora '!E26,""),"")</f>
        <v/>
      </c>
    </row>
    <row r="27" spans="1:7" ht="15.75" hidden="1" customHeight="1" x14ac:dyDescent="0.25">
      <c r="A27" s="7"/>
      <c r="B27" s="7"/>
      <c r="C27" s="7"/>
      <c r="D27" s="7"/>
      <c r="E27" s="7" t="str">
        <f>IF(D27&gt;=1,(D27*#REF!),"0")</f>
        <v>0</v>
      </c>
      <c r="F27" s="7"/>
      <c r="G27" s="7"/>
    </row>
    <row r="28" spans="1:7" hidden="1" x14ac:dyDescent="0.25">
      <c r="A28" s="7"/>
      <c r="B28" s="7"/>
      <c r="C28" s="7"/>
      <c r="D28" s="7"/>
      <c r="E28" s="7" t="str">
        <f>IF(D28&gt;=1,(D28*#REF!),"0")</f>
        <v>0</v>
      </c>
      <c r="F28" s="16">
        <f>SUM(F13:F27)</f>
        <v>0</v>
      </c>
      <c r="G28" s="16">
        <f>+SUM(G13:G27)</f>
        <v>0</v>
      </c>
    </row>
    <row r="29" spans="1:7" hidden="1" x14ac:dyDescent="0.25">
      <c r="A29" s="7"/>
      <c r="B29" s="7"/>
      <c r="C29" s="7"/>
      <c r="D29" s="7"/>
      <c r="E29" s="7" t="str">
        <f>IF(D29&gt;=1,(D29*#REF!),"0")</f>
        <v>0</v>
      </c>
      <c r="F29" s="17">
        <f>+F28+G28</f>
        <v>0</v>
      </c>
      <c r="G29" s="18"/>
    </row>
    <row r="30" spans="1:7" hidden="1" x14ac:dyDescent="0.25">
      <c r="A30" s="7"/>
      <c r="B30" s="7"/>
      <c r="C30" s="7"/>
      <c r="D30" s="7"/>
      <c r="E30" s="7" t="str">
        <f>IF(D30&gt;=1,(D30*#REF!),"0")</f>
        <v>0</v>
      </c>
      <c r="F30" s="18"/>
      <c r="G30" s="18"/>
    </row>
    <row r="31" spans="1:7" hidden="1" x14ac:dyDescent="0.25">
      <c r="A31" s="7"/>
      <c r="B31" s="7"/>
      <c r="C31" s="7"/>
      <c r="D31" s="7"/>
      <c r="E31" s="7" t="str">
        <f>IF(D31&gt;=1,(D31*#REF!),"0")</f>
        <v>0</v>
      </c>
      <c r="F31" s="18"/>
      <c r="G31" s="18"/>
    </row>
    <row r="32" spans="1:7" hidden="1" x14ac:dyDescent="0.25">
      <c r="A32" s="7"/>
      <c r="B32" s="7"/>
      <c r="C32" s="7"/>
      <c r="D32" s="7"/>
      <c r="E32" s="7" t="str">
        <f>IF(D32&gt;=1,(D32*#REF!),"0")</f>
        <v>0</v>
      </c>
      <c r="F32" s="17">
        <f>+F29+F30+F31</f>
        <v>0</v>
      </c>
      <c r="G32" s="18"/>
    </row>
    <row r="33" spans="1:8" hidden="1" x14ac:dyDescent="0.25">
      <c r="A33" s="7"/>
      <c r="B33" s="7"/>
      <c r="C33" s="7"/>
      <c r="D33" s="7"/>
      <c r="E33" s="7" t="str">
        <f>IF(D33&gt;=1,(D33*#REF!),"0")</f>
        <v>0</v>
      </c>
      <c r="F33" s="18"/>
      <c r="G33" s="18"/>
    </row>
    <row r="34" spans="1:8" hidden="1" x14ac:dyDescent="0.25">
      <c r="A34" s="7"/>
      <c r="B34" s="7"/>
      <c r="C34" s="7"/>
      <c r="D34" s="7"/>
      <c r="E34" s="7" t="str">
        <f>IF(D34&gt;=1,(D34*#REF!),"0")</f>
        <v>0</v>
      </c>
      <c r="F34" s="18"/>
      <c r="G34" s="18"/>
    </row>
    <row r="35" spans="1:8" hidden="1" x14ac:dyDescent="0.25">
      <c r="A35" s="7"/>
      <c r="B35" s="7"/>
      <c r="C35" s="7"/>
      <c r="D35" s="7"/>
      <c r="E35" s="7" t="str">
        <f>IF(D35&gt;=1,(D35*#REF!),"0")</f>
        <v>0</v>
      </c>
      <c r="F35" s="17">
        <f>+F32-F33</f>
        <v>0</v>
      </c>
      <c r="G35" s="18"/>
    </row>
    <row r="36" spans="1:8" hidden="1" x14ac:dyDescent="0.25">
      <c r="A36" s="7"/>
      <c r="B36" s="7"/>
      <c r="C36" s="7"/>
      <c r="D36" s="7"/>
      <c r="E36" s="7" t="str">
        <f>IF(D36&gt;=1,(D36*#REF!),"0")</f>
        <v>0</v>
      </c>
      <c r="F36" s="18"/>
      <c r="G36" s="18"/>
    </row>
    <row r="37" spans="1:8" x14ac:dyDescent="0.25">
      <c r="A37" s="8"/>
      <c r="B37" s="8"/>
      <c r="C37" s="8"/>
      <c r="D37" s="8"/>
      <c r="E37" s="14" t="s">
        <v>22</v>
      </c>
      <c r="F37" s="15">
        <f>+SUM(F13:F26)</f>
        <v>0</v>
      </c>
      <c r="G37" s="15">
        <f>+SUM(G13:G26)</f>
        <v>0</v>
      </c>
    </row>
    <row r="38" spans="1:8" x14ac:dyDescent="0.25">
      <c r="A38" s="8"/>
      <c r="B38" s="8"/>
      <c r="C38" s="8"/>
      <c r="D38" s="8"/>
      <c r="E38" s="14" t="s">
        <v>30</v>
      </c>
      <c r="F38" s="19">
        <f>+F37+G37</f>
        <v>0</v>
      </c>
      <c r="G38" s="20"/>
    </row>
    <row r="39" spans="1:8" x14ac:dyDescent="0.25">
      <c r="E39" s="3"/>
    </row>
    <row r="40" spans="1:8" ht="15.75" x14ac:dyDescent="0.25">
      <c r="B40" s="33" t="s">
        <v>0</v>
      </c>
      <c r="C40" s="33"/>
      <c r="D40" s="33"/>
      <c r="E40" s="33"/>
      <c r="F40" s="33"/>
      <c r="G40" s="33"/>
      <c r="H40" s="9"/>
    </row>
    <row r="41" spans="1:8" ht="24" customHeight="1" x14ac:dyDescent="0.3">
      <c r="B41" s="21"/>
      <c r="C41" s="21"/>
      <c r="D41" s="21"/>
      <c r="E41" s="34" t="s">
        <v>35</v>
      </c>
      <c r="F41" s="34"/>
      <c r="G41" s="34"/>
    </row>
    <row r="42" spans="1:8" ht="15" customHeight="1" x14ac:dyDescent="0.3">
      <c r="B42" s="21"/>
      <c r="C42" s="21"/>
      <c r="D42" s="21"/>
      <c r="E42" s="34" t="s">
        <v>36</v>
      </c>
      <c r="F42" s="34"/>
      <c r="G42" s="34"/>
    </row>
  </sheetData>
  <sheetProtection algorithmName="SHA-512" hashValue="i5AB7ncPdg0Y+mx9FSagrFNIsLkOnEo2x9EUQagGeCy27ZYr/pLszhRRRRUbaNsKhx9Ay9EypLUe9+u54nerbA==" saltValue="zB1q6HSp0wV8QTtZROA1rg==" spinCount="100000" sheet="1" formatColumns="0" formatRows="0" insertColumns="0" insertRows="0" insertHyperlinks="0" deleteColumns="0" deleteRows="0" sort="0" autoFilter="0" pivotTables="0"/>
  <mergeCells count="14">
    <mergeCell ref="E41:G41"/>
    <mergeCell ref="E42:G42"/>
    <mergeCell ref="A6:G6"/>
    <mergeCell ref="B40:G40"/>
    <mergeCell ref="F29:G29"/>
    <mergeCell ref="F11:G11"/>
    <mergeCell ref="F30:G30"/>
    <mergeCell ref="F31:G31"/>
    <mergeCell ref="F33:G33"/>
    <mergeCell ref="F34:G34"/>
    <mergeCell ref="F38:G38"/>
    <mergeCell ref="F36:G36"/>
    <mergeCell ref="F32:G32"/>
    <mergeCell ref="F35:G35"/>
  </mergeCells>
  <dataValidations count="14">
    <dataValidation type="list" allowBlank="1" showInputMessage="1" showErrorMessage="1" sqref="B13" xr:uid="{00000000-0002-0000-0000-000000000000}">
      <formula1>INDIRECT($A$13)</formula1>
    </dataValidation>
    <dataValidation type="list" allowBlank="1" showInputMessage="1" showErrorMessage="1" sqref="B14" xr:uid="{00000000-0002-0000-0000-000001000000}">
      <formula1>INDIRECT($A$14)</formula1>
    </dataValidation>
    <dataValidation type="list" allowBlank="1" showInputMessage="1" showErrorMessage="1" sqref="B15" xr:uid="{00000000-0002-0000-0000-000002000000}">
      <formula1>INDIRECT($A$15)</formula1>
    </dataValidation>
    <dataValidation type="list" allowBlank="1" showInputMessage="1" showErrorMessage="1" sqref="B16" xr:uid="{00000000-0002-0000-0000-000003000000}">
      <formula1>INDIRECT($A$16)</formula1>
    </dataValidation>
    <dataValidation type="list" allowBlank="1" showInputMessage="1" showErrorMessage="1" sqref="B17" xr:uid="{00000000-0002-0000-0000-000004000000}">
      <formula1>INDIRECT($A$17)</formula1>
    </dataValidation>
    <dataValidation type="list" allowBlank="1" showInputMessage="1" showErrorMessage="1" sqref="B18" xr:uid="{00000000-0002-0000-0000-000005000000}">
      <formula1>INDIRECT($A$18)</formula1>
    </dataValidation>
    <dataValidation type="list" allowBlank="1" showInputMessage="1" showErrorMessage="1" sqref="B19" xr:uid="{00000000-0002-0000-0000-000006000000}">
      <formula1>INDIRECT($A$19)</formula1>
    </dataValidation>
    <dataValidation type="list" allowBlank="1" showInputMessage="1" showErrorMessage="1" sqref="B20" xr:uid="{00000000-0002-0000-0000-000007000000}">
      <formula1>INDIRECT($A$20)</formula1>
    </dataValidation>
    <dataValidation type="list" allowBlank="1" showInputMessage="1" showErrorMessage="1" sqref="B21" xr:uid="{00000000-0002-0000-0000-000008000000}">
      <formula1>INDIRECT($A$21)</formula1>
    </dataValidation>
    <dataValidation type="list" allowBlank="1" showInputMessage="1" showErrorMessage="1" sqref="B22" xr:uid="{00000000-0002-0000-0000-000009000000}">
      <formula1>INDIRECT($A$22)</formula1>
    </dataValidation>
    <dataValidation type="list" allowBlank="1" showInputMessage="1" showErrorMessage="1" sqref="B23" xr:uid="{00000000-0002-0000-0000-00000A000000}">
      <formula1>INDIRECT($A$23)</formula1>
    </dataValidation>
    <dataValidation type="list" allowBlank="1" showInputMessage="1" showErrorMessage="1" sqref="B24" xr:uid="{00000000-0002-0000-0000-00000B000000}">
      <formula1>INDIRECT($A$24)</formula1>
    </dataValidation>
    <dataValidation type="list" allowBlank="1" showInputMessage="1" showErrorMessage="1" sqref="B25" xr:uid="{00000000-0002-0000-0000-00000C000000}">
      <formula1>INDIRECT($A$25)</formula1>
    </dataValidation>
    <dataValidation type="list" allowBlank="1" showInputMessage="1" showErrorMessage="1" sqref="B26" xr:uid="{00000000-0002-0000-0000-00000D000000}">
      <formula1>INDIRECT($A$26)</formula1>
    </dataValidation>
  </dataValidations>
  <pageMargins left="0.25" right="0.25" top="0.75" bottom="0.75" header="0.3" footer="0.3"/>
  <pageSetup orientation="landscape" horizontalDpi="4294967295" verticalDpi="4294967295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E000000}">
          <x14:formula1>
            <xm:f>Origen!$A$4:$A$5</xm:f>
          </x14:formula1>
          <xm:sqref>A13:A26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6"/>
  <sheetViews>
    <sheetView topLeftCell="C1" workbookViewId="0">
      <selection activeCell="I9" sqref="I9:I17"/>
    </sheetView>
  </sheetViews>
  <sheetFormatPr baseColWidth="10" defaultRowHeight="15" x14ac:dyDescent="0.25"/>
  <cols>
    <col min="1" max="1" width="33.85546875" bestFit="1" customWidth="1"/>
    <col min="2" max="2" width="32" bestFit="1" customWidth="1"/>
    <col min="3" max="3" width="35.5703125" customWidth="1"/>
    <col min="4" max="4" width="30.140625" bestFit="1" customWidth="1"/>
    <col min="8" max="8" width="37.28515625" customWidth="1"/>
    <col min="9" max="9" width="32" bestFit="1" customWidth="1"/>
    <col min="10" max="10" width="27.42578125" bestFit="1" customWidth="1"/>
    <col min="11" max="11" width="30.140625" bestFit="1" customWidth="1"/>
  </cols>
  <sheetData>
    <row r="1" spans="1:12" x14ac:dyDescent="0.25">
      <c r="A1" s="2"/>
    </row>
    <row r="2" spans="1:12" x14ac:dyDescent="0.25">
      <c r="A2" s="2"/>
    </row>
    <row r="3" spans="1:12" x14ac:dyDescent="0.25">
      <c r="A3" t="s">
        <v>18</v>
      </c>
      <c r="B3" s="2" t="s">
        <v>17</v>
      </c>
      <c r="C3" s="2" t="s">
        <v>19</v>
      </c>
      <c r="H3" s="2" t="s">
        <v>24</v>
      </c>
      <c r="I3" s="2">
        <v>1996</v>
      </c>
      <c r="J3" s="2" t="s">
        <v>15</v>
      </c>
      <c r="K3" s="5" t="s">
        <v>16</v>
      </c>
    </row>
    <row r="4" spans="1:12" x14ac:dyDescent="0.25">
      <c r="A4" t="s">
        <v>17</v>
      </c>
      <c r="B4" t="s">
        <v>1</v>
      </c>
      <c r="C4" t="s">
        <v>6</v>
      </c>
      <c r="H4" t="s">
        <v>1</v>
      </c>
      <c r="I4">
        <v>25</v>
      </c>
      <c r="J4">
        <v>15</v>
      </c>
      <c r="K4">
        <v>15</v>
      </c>
      <c r="L4">
        <v>108</v>
      </c>
    </row>
    <row r="5" spans="1:12" x14ac:dyDescent="0.25">
      <c r="A5" t="s">
        <v>19</v>
      </c>
      <c r="B5" t="s">
        <v>2</v>
      </c>
      <c r="C5" t="s">
        <v>7</v>
      </c>
      <c r="H5" t="s">
        <v>2</v>
      </c>
      <c r="I5">
        <v>60</v>
      </c>
      <c r="J5">
        <v>60</v>
      </c>
      <c r="K5">
        <v>20</v>
      </c>
      <c r="L5">
        <v>108</v>
      </c>
    </row>
    <row r="6" spans="1:12" x14ac:dyDescent="0.25">
      <c r="B6" t="s">
        <v>3</v>
      </c>
      <c r="C6" t="s">
        <v>8</v>
      </c>
      <c r="H6" t="s">
        <v>3</v>
      </c>
      <c r="I6">
        <v>60</v>
      </c>
      <c r="J6">
        <v>150</v>
      </c>
      <c r="K6">
        <v>100</v>
      </c>
      <c r="L6">
        <v>108</v>
      </c>
    </row>
    <row r="7" spans="1:12" x14ac:dyDescent="0.25">
      <c r="B7" t="s">
        <v>4</v>
      </c>
      <c r="C7" t="s">
        <v>9</v>
      </c>
      <c r="H7" t="s">
        <v>4</v>
      </c>
      <c r="I7">
        <v>25</v>
      </c>
      <c r="J7">
        <v>25</v>
      </c>
      <c r="K7">
        <v>15</v>
      </c>
      <c r="L7">
        <v>108</v>
      </c>
    </row>
    <row r="8" spans="1:12" x14ac:dyDescent="0.25">
      <c r="B8" t="s">
        <v>5</v>
      </c>
      <c r="C8" t="s">
        <v>10</v>
      </c>
      <c r="H8" t="s">
        <v>5</v>
      </c>
      <c r="I8">
        <v>10</v>
      </c>
      <c r="J8">
        <v>15</v>
      </c>
      <c r="K8">
        <v>5</v>
      </c>
      <c r="L8">
        <v>108</v>
      </c>
    </row>
    <row r="9" spans="1:12" x14ac:dyDescent="0.25">
      <c r="C9" t="s">
        <v>11</v>
      </c>
      <c r="H9" t="s">
        <v>6</v>
      </c>
      <c r="I9">
        <v>0.1</v>
      </c>
      <c r="J9">
        <v>0.2</v>
      </c>
      <c r="K9">
        <v>0.1</v>
      </c>
      <c r="L9">
        <v>141</v>
      </c>
    </row>
    <row r="10" spans="1:12" x14ac:dyDescent="0.25">
      <c r="C10" t="s">
        <v>12</v>
      </c>
      <c r="H10" t="s">
        <v>7</v>
      </c>
      <c r="I10">
        <v>0.1</v>
      </c>
      <c r="J10">
        <v>0.2</v>
      </c>
      <c r="K10">
        <v>0.1</v>
      </c>
      <c r="L10">
        <v>141</v>
      </c>
    </row>
    <row r="11" spans="1:12" x14ac:dyDescent="0.25">
      <c r="C11" t="s">
        <v>13</v>
      </c>
      <c r="H11" t="s">
        <v>8</v>
      </c>
      <c r="I11">
        <v>1</v>
      </c>
      <c r="J11">
        <v>1</v>
      </c>
      <c r="K11">
        <v>1</v>
      </c>
      <c r="L11">
        <v>141</v>
      </c>
    </row>
    <row r="12" spans="1:12" x14ac:dyDescent="0.25">
      <c r="C12" t="s">
        <v>14</v>
      </c>
      <c r="H12" t="s">
        <v>9</v>
      </c>
      <c r="I12">
        <v>4</v>
      </c>
      <c r="J12">
        <v>4</v>
      </c>
      <c r="K12">
        <v>4</v>
      </c>
      <c r="L12">
        <v>141</v>
      </c>
    </row>
    <row r="13" spans="1:12" x14ac:dyDescent="0.25">
      <c r="H13" t="s">
        <v>10</v>
      </c>
      <c r="I13">
        <v>0.5</v>
      </c>
      <c r="J13">
        <v>1</v>
      </c>
      <c r="K13">
        <v>0.5</v>
      </c>
      <c r="L13">
        <v>141</v>
      </c>
    </row>
    <row r="14" spans="1:12" x14ac:dyDescent="0.25">
      <c r="H14" t="s">
        <v>11</v>
      </c>
      <c r="I14">
        <v>5.0000000000000001E-3</v>
      </c>
      <c r="J14">
        <v>0.01</v>
      </c>
      <c r="K14">
        <v>5.0000000000000001E-3</v>
      </c>
      <c r="L14">
        <v>141</v>
      </c>
    </row>
    <row r="15" spans="1:12" x14ac:dyDescent="0.25">
      <c r="H15" t="s">
        <v>12</v>
      </c>
      <c r="I15">
        <v>2</v>
      </c>
      <c r="J15">
        <v>2</v>
      </c>
      <c r="K15">
        <v>2</v>
      </c>
      <c r="L15">
        <v>141</v>
      </c>
    </row>
    <row r="16" spans="1:12" x14ac:dyDescent="0.25">
      <c r="H16" t="s">
        <v>13</v>
      </c>
      <c r="I16">
        <v>0.2</v>
      </c>
      <c r="J16">
        <v>0.2</v>
      </c>
      <c r="K16">
        <v>0.2</v>
      </c>
      <c r="L16">
        <v>141</v>
      </c>
    </row>
    <row r="17" spans="8:13" x14ac:dyDescent="0.25">
      <c r="H17" t="s">
        <v>14</v>
      </c>
      <c r="I17">
        <v>10</v>
      </c>
      <c r="J17">
        <v>10</v>
      </c>
      <c r="K17">
        <v>10</v>
      </c>
      <c r="L17">
        <v>141</v>
      </c>
    </row>
    <row r="18" spans="8:13" x14ac:dyDescent="0.25">
      <c r="H18" s="4" t="s">
        <v>25</v>
      </c>
    </row>
    <row r="19" spans="8:13" x14ac:dyDescent="0.25">
      <c r="H19" s="4"/>
    </row>
    <row r="20" spans="8:13" x14ac:dyDescent="0.25">
      <c r="H20" s="4"/>
    </row>
    <row r="21" spans="8:13" x14ac:dyDescent="0.25">
      <c r="H21" s="4"/>
    </row>
    <row r="22" spans="8:13" x14ac:dyDescent="0.25">
      <c r="H22" s="4"/>
      <c r="K22" t="s">
        <v>20</v>
      </c>
      <c r="L22" s="1" t="s">
        <v>16</v>
      </c>
    </row>
    <row r="23" spans="8:13" x14ac:dyDescent="0.25">
      <c r="K23">
        <v>15</v>
      </c>
      <c r="L23">
        <v>15</v>
      </c>
      <c r="M23">
        <v>108</v>
      </c>
    </row>
    <row r="24" spans="8:13" x14ac:dyDescent="0.25">
      <c r="K24">
        <v>60</v>
      </c>
      <c r="L24">
        <v>20</v>
      </c>
      <c r="M24">
        <v>108</v>
      </c>
    </row>
    <row r="25" spans="8:13" x14ac:dyDescent="0.25">
      <c r="K25">
        <v>150</v>
      </c>
      <c r="L25">
        <v>100</v>
      </c>
      <c r="M25">
        <v>108</v>
      </c>
    </row>
    <row r="26" spans="8:13" x14ac:dyDescent="0.25">
      <c r="K26">
        <v>25</v>
      </c>
      <c r="L26">
        <v>15</v>
      </c>
      <c r="M26">
        <v>108</v>
      </c>
    </row>
    <row r="27" spans="8:13" x14ac:dyDescent="0.25">
      <c r="K27">
        <v>15</v>
      </c>
      <c r="L27">
        <v>5</v>
      </c>
      <c r="M27">
        <v>108</v>
      </c>
    </row>
    <row r="28" spans="8:13" x14ac:dyDescent="0.25">
      <c r="K28">
        <v>0.2</v>
      </c>
      <c r="L28">
        <v>0.1</v>
      </c>
      <c r="M28">
        <v>141</v>
      </c>
    </row>
    <row r="29" spans="8:13" x14ac:dyDescent="0.25">
      <c r="K29">
        <v>0.2</v>
      </c>
      <c r="L29">
        <v>0.1</v>
      </c>
      <c r="M29">
        <v>141</v>
      </c>
    </row>
    <row r="30" spans="8:13" x14ac:dyDescent="0.25">
      <c r="K30">
        <v>1</v>
      </c>
      <c r="L30">
        <v>1</v>
      </c>
      <c r="M30">
        <v>141</v>
      </c>
    </row>
    <row r="31" spans="8:13" x14ac:dyDescent="0.25">
      <c r="K31">
        <v>4</v>
      </c>
      <c r="L31">
        <v>4</v>
      </c>
      <c r="M31">
        <v>141</v>
      </c>
    </row>
    <row r="32" spans="8:13" x14ac:dyDescent="0.25">
      <c r="K32">
        <v>1</v>
      </c>
      <c r="L32">
        <v>0.5</v>
      </c>
      <c r="M32">
        <v>141</v>
      </c>
    </row>
    <row r="33" spans="11:13" x14ac:dyDescent="0.25">
      <c r="K33">
        <v>0.01</v>
      </c>
      <c r="L33">
        <v>5.0000000000000001E-3</v>
      </c>
      <c r="M33">
        <v>141</v>
      </c>
    </row>
    <row r="34" spans="11:13" x14ac:dyDescent="0.25">
      <c r="K34">
        <v>2</v>
      </c>
      <c r="L34">
        <v>2</v>
      </c>
      <c r="M34">
        <v>141</v>
      </c>
    </row>
    <row r="35" spans="11:13" x14ac:dyDescent="0.25">
      <c r="K35">
        <v>0.2</v>
      </c>
      <c r="L35">
        <v>0.2</v>
      </c>
      <c r="M35">
        <v>141</v>
      </c>
    </row>
    <row r="36" spans="11:13" x14ac:dyDescent="0.25">
      <c r="K36">
        <v>10</v>
      </c>
      <c r="L36">
        <v>10</v>
      </c>
      <c r="M36">
        <v>141</v>
      </c>
    </row>
  </sheetData>
  <dataValidations count="1">
    <dataValidation type="list" allowBlank="1" showInputMessage="1" showErrorMessage="1" sqref="K3 L22" xr:uid="{00000000-0002-0000-0100-000000000000}">
      <formula1>#REF!</formula1>
    </dataValidation>
  </dataValidations>
  <pageMargins left="0.7" right="0.7" top="0.75" bottom="0.75" header="0.3" footer="0.3"/>
  <pageSetup orientation="portrait" horizontalDpi="4294967295" verticalDpi="4294967295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Calculadora </vt:lpstr>
      <vt:lpstr>Origen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BUZON TRIBUTARIO DGR</dc:creator>
  <cp:lastModifiedBy>BUZON TRIBUTARIO DGR</cp:lastModifiedBy>
  <cp:lastPrinted>2024-06-04T23:05:25Z</cp:lastPrinted>
  <dcterms:created xsi:type="dcterms:W3CDTF">2024-05-21T15:36:59Z</dcterms:created>
  <dcterms:modified xsi:type="dcterms:W3CDTF">2024-06-14T16:05:40Z</dcterms:modified>
</cp:coreProperties>
</file>